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020" windowHeight="9090" activeTab="0"/>
  </bookViews>
  <sheets>
    <sheet name="Short Condo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PeterM</author>
  </authors>
  <commentList>
    <comment ref="A3" authorId="0">
      <text>
        <r>
          <rPr>
            <sz val="8"/>
            <rFont val="Tahoma"/>
            <family val="0"/>
          </rPr>
          <t>Enter the type of position, i.e. Stock or S or s, Call or C or c and Put or P or p.</t>
        </r>
      </text>
    </comment>
    <comment ref="A4" authorId="0">
      <text>
        <r>
          <rPr>
            <sz val="8"/>
            <rFont val="Tahoma"/>
            <family val="0"/>
          </rPr>
          <t>Enter a positive number for a long, or bought position and a negative for a short or sold position</t>
        </r>
      </text>
    </comment>
    <comment ref="J3" authorId="0">
      <text>
        <r>
          <rPr>
            <sz val="8"/>
            <rFont val="Tahoma"/>
            <family val="0"/>
          </rPr>
          <t>This is the Contract Size for the option and represents how many shares each option is exercised into. Standard US options have a multiplier of 100. Options in Australia are 1000.</t>
        </r>
      </text>
    </comment>
  </commentList>
</comments>
</file>

<file path=xl/sharedStrings.xml><?xml version="1.0" encoding="utf-8"?>
<sst xmlns="http://schemas.openxmlformats.org/spreadsheetml/2006/main" count="13" uniqueCount="10">
  <si>
    <t>Type</t>
  </si>
  <si>
    <t>Volume</t>
  </si>
  <si>
    <t>Price</t>
  </si>
  <si>
    <t>Strike</t>
  </si>
  <si>
    <t>Total</t>
  </si>
  <si>
    <t>Option Multiplier</t>
  </si>
  <si>
    <t>Graph Increment</t>
  </si>
  <si>
    <t>Graph Centre</t>
  </si>
  <si>
    <t>Call</t>
  </si>
  <si>
    <t>Stock Price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</si>
</sst>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5">
    <font>
      <sz val="10"/>
      <name val="Arial"/>
      <family val="0"/>
    </font>
    <font>
      <sz val="8"/>
      <name val="Arial"/>
      <family val="0"/>
    </font>
    <font>
      <sz val="11.75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20" xfId="0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0" borderId="7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'Short Condor'!$B$8:$L$8</c:f>
              <c:numCache/>
            </c:numRef>
          </c:cat>
          <c:val>
            <c:numRef>
              <c:f>'Short Condor'!$B$14:$L$14</c:f>
              <c:numCache/>
            </c:numRef>
          </c:val>
          <c:smooth val="0"/>
        </c:ser>
        <c:axId val="17444390"/>
        <c:axId val="22781783"/>
      </c:line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81783"/>
        <c:crosses val="autoZero"/>
        <c:auto val="1"/>
        <c:lblOffset val="100"/>
        <c:noMultiLvlLbl val="0"/>
      </c:catAx>
      <c:valAx>
        <c:axId val="22781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44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DCDCDC"/>
        </a:gs>
      </a:gsLst>
      <a:lin ang="5400000" scaled="1"/>
    </a:gradFill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14</xdr:row>
      <xdr:rowOff>85725</xdr:rowOff>
    </xdr:from>
    <xdr:to>
      <xdr:col>12</xdr:col>
      <xdr:colOff>0</xdr:colOff>
      <xdr:row>31</xdr:row>
      <xdr:rowOff>123825</xdr:rowOff>
    </xdr:to>
    <xdr:graphicFrame>
      <xdr:nvGraphicFramePr>
        <xdr:cNvPr id="1" name="Chart 1"/>
        <xdr:cNvGraphicFramePr/>
      </xdr:nvGraphicFramePr>
      <xdr:xfrm>
        <a:off x="1066800" y="2362200"/>
        <a:ext cx="668655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L14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3" spans="1:10" ht="12.75">
      <c r="A3" s="22" t="s">
        <v>0</v>
      </c>
      <c r="B3" s="11" t="s">
        <v>8</v>
      </c>
      <c r="C3" s="12" t="s">
        <v>8</v>
      </c>
      <c r="D3" s="12" t="s">
        <v>8</v>
      </c>
      <c r="E3" s="12" t="s">
        <v>8</v>
      </c>
      <c r="F3" s="13"/>
      <c r="H3" s="5"/>
      <c r="I3" s="6" t="s">
        <v>5</v>
      </c>
      <c r="J3" s="25">
        <v>100</v>
      </c>
    </row>
    <row r="4" spans="1:10" ht="12.75">
      <c r="A4" s="23" t="s">
        <v>1</v>
      </c>
      <c r="B4" s="14">
        <v>-1</v>
      </c>
      <c r="C4" s="15">
        <v>1</v>
      </c>
      <c r="D4" s="15">
        <v>1</v>
      </c>
      <c r="E4" s="15">
        <v>-1</v>
      </c>
      <c r="F4" s="16"/>
      <c r="H4" s="7"/>
      <c r="I4" s="8" t="s">
        <v>7</v>
      </c>
      <c r="J4" s="26">
        <v>100</v>
      </c>
    </row>
    <row r="5" spans="1:10" ht="12.75">
      <c r="A5" s="23" t="s">
        <v>3</v>
      </c>
      <c r="B5" s="14">
        <v>98</v>
      </c>
      <c r="C5" s="15">
        <v>99</v>
      </c>
      <c r="D5" s="15">
        <v>101</v>
      </c>
      <c r="E5" s="15">
        <v>102</v>
      </c>
      <c r="F5" s="16"/>
      <c r="H5" s="9"/>
      <c r="I5" s="10" t="s">
        <v>6</v>
      </c>
      <c r="J5" s="27">
        <v>1</v>
      </c>
    </row>
    <row r="6" spans="1:6" ht="12.75">
      <c r="A6" s="24" t="s">
        <v>2</v>
      </c>
      <c r="B6" s="17">
        <v>2.2</v>
      </c>
      <c r="C6" s="18">
        <v>1.5</v>
      </c>
      <c r="D6" s="18">
        <v>1.2</v>
      </c>
      <c r="E6" s="18">
        <v>0.75</v>
      </c>
      <c r="F6" s="19"/>
    </row>
    <row r="8" spans="1:12" ht="12.75">
      <c r="A8" s="28" t="s">
        <v>9</v>
      </c>
      <c r="B8" s="2">
        <f>C8-$J$5</f>
        <v>95</v>
      </c>
      <c r="C8" s="2">
        <f>D8-$J$5</f>
        <v>96</v>
      </c>
      <c r="D8" s="2">
        <f>E8-$J$5</f>
        <v>97</v>
      </c>
      <c r="E8" s="2">
        <f>F8-$J$5</f>
        <v>98</v>
      </c>
      <c r="F8" s="2">
        <f>G8-$J$5</f>
        <v>99</v>
      </c>
      <c r="G8" s="2">
        <f>J4</f>
        <v>100</v>
      </c>
      <c r="H8" s="2">
        <f>G8+$J$5</f>
        <v>101</v>
      </c>
      <c r="I8" s="2">
        <f>H8+$J$5</f>
        <v>102</v>
      </c>
      <c r="J8" s="2">
        <f>I8+$J$5</f>
        <v>103</v>
      </c>
      <c r="K8" s="2">
        <f>J8+$J$5</f>
        <v>104</v>
      </c>
      <c r="L8" s="3">
        <f>K8+$J$5</f>
        <v>105</v>
      </c>
    </row>
    <row r="9" spans="1:12" ht="12.75">
      <c r="A9" s="30" t="str">
        <f>printleg(B3,B4,B5)</f>
        <v>Short 98 Call</v>
      </c>
      <c r="B9" s="20">
        <f>payoff($B$3,$B$4,$B$5,$B$6,$J$3,B8)</f>
        <v>220.00000000000003</v>
      </c>
      <c r="C9" s="20">
        <f aca="true" t="shared" si="0" ref="C9:L9">payoff($B$3,$B$4,$B$5,$B$6,$J$3,C8)</f>
        <v>220.00000000000003</v>
      </c>
      <c r="D9" s="20">
        <f t="shared" si="0"/>
        <v>220.00000000000003</v>
      </c>
      <c r="E9" s="20">
        <f t="shared" si="0"/>
        <v>220.00000000000003</v>
      </c>
      <c r="F9" s="20">
        <f t="shared" si="0"/>
        <v>120.00000000000001</v>
      </c>
      <c r="G9" s="20">
        <f t="shared" si="0"/>
        <v>20.000000000000018</v>
      </c>
      <c r="H9" s="20">
        <f t="shared" si="0"/>
        <v>-79.99999999999999</v>
      </c>
      <c r="I9" s="20">
        <f t="shared" si="0"/>
        <v>-179.99999999999997</v>
      </c>
      <c r="J9" s="20">
        <f t="shared" si="0"/>
        <v>-280</v>
      </c>
      <c r="K9" s="20">
        <f t="shared" si="0"/>
        <v>-380</v>
      </c>
      <c r="L9" s="21">
        <f t="shared" si="0"/>
        <v>-480</v>
      </c>
    </row>
    <row r="10" spans="1:12" ht="12.75">
      <c r="A10" s="30" t="str">
        <f>printleg(C3,C4,C5)</f>
        <v>Long 99 Call</v>
      </c>
      <c r="B10" s="15">
        <f>payoff($C$3,$C$4,$C$5,$C$6,$J$3,B8)</f>
        <v>-150</v>
      </c>
      <c r="C10" s="15">
        <f aca="true" t="shared" si="1" ref="C10:L10">payoff($C$3,$C$4,$C$5,$C$6,$J$3,C8)</f>
        <v>-150</v>
      </c>
      <c r="D10" s="15">
        <f t="shared" si="1"/>
        <v>-150</v>
      </c>
      <c r="E10" s="15">
        <f t="shared" si="1"/>
        <v>-150</v>
      </c>
      <c r="F10" s="15">
        <f t="shared" si="1"/>
        <v>-150</v>
      </c>
      <c r="G10" s="15">
        <f t="shared" si="1"/>
        <v>-50</v>
      </c>
      <c r="H10" s="15">
        <f t="shared" si="1"/>
        <v>50</v>
      </c>
      <c r="I10" s="15">
        <f t="shared" si="1"/>
        <v>150</v>
      </c>
      <c r="J10" s="15">
        <f t="shared" si="1"/>
        <v>250</v>
      </c>
      <c r="K10" s="15">
        <f t="shared" si="1"/>
        <v>350</v>
      </c>
      <c r="L10" s="16">
        <f t="shared" si="1"/>
        <v>450</v>
      </c>
    </row>
    <row r="11" spans="1:12" ht="12.75">
      <c r="A11" s="30" t="str">
        <f>printleg(D3,D4,D5)</f>
        <v>Long 101 Call</v>
      </c>
      <c r="B11" s="15">
        <f>payoff($D$3,$D$4,$D$5,$D$6,$J$3,B8)</f>
        <v>-120</v>
      </c>
      <c r="C11" s="15">
        <f aca="true" t="shared" si="2" ref="C11:L11">payoff($D$3,$D$4,$D$5,$D$6,$J$3,C8)</f>
        <v>-120</v>
      </c>
      <c r="D11" s="15">
        <f t="shared" si="2"/>
        <v>-120</v>
      </c>
      <c r="E11" s="15">
        <f t="shared" si="2"/>
        <v>-120</v>
      </c>
      <c r="F11" s="15">
        <f t="shared" si="2"/>
        <v>-120</v>
      </c>
      <c r="G11" s="15">
        <f t="shared" si="2"/>
        <v>-120</v>
      </c>
      <c r="H11" s="15">
        <f t="shared" si="2"/>
        <v>-120</v>
      </c>
      <c r="I11" s="15">
        <f t="shared" si="2"/>
        <v>-19.999999999999996</v>
      </c>
      <c r="J11" s="15">
        <f t="shared" si="2"/>
        <v>80</v>
      </c>
      <c r="K11" s="15">
        <f t="shared" si="2"/>
        <v>180</v>
      </c>
      <c r="L11" s="16">
        <f t="shared" si="2"/>
        <v>280</v>
      </c>
    </row>
    <row r="12" spans="1:12" ht="12.75">
      <c r="A12" s="30" t="str">
        <f>printleg(E3,E4,E5)</f>
        <v>Short 102 Call</v>
      </c>
      <c r="B12" s="15">
        <f>payoff($E$3,$E$4,$E$5,$E$6,$J$3,B8)</f>
        <v>75</v>
      </c>
      <c r="C12" s="15">
        <f aca="true" t="shared" si="3" ref="C12:L12">payoff($E$3,$E$4,$E$5,$E$6,$J$3,C8)</f>
        <v>75</v>
      </c>
      <c r="D12" s="15">
        <f t="shared" si="3"/>
        <v>75</v>
      </c>
      <c r="E12" s="15">
        <f t="shared" si="3"/>
        <v>75</v>
      </c>
      <c r="F12" s="15">
        <f t="shared" si="3"/>
        <v>75</v>
      </c>
      <c r="G12" s="15">
        <f t="shared" si="3"/>
        <v>75</v>
      </c>
      <c r="H12" s="15">
        <f t="shared" si="3"/>
        <v>75</v>
      </c>
      <c r="I12" s="15">
        <f t="shared" si="3"/>
        <v>75</v>
      </c>
      <c r="J12" s="15">
        <f t="shared" si="3"/>
        <v>-25</v>
      </c>
      <c r="K12" s="15">
        <f t="shared" si="3"/>
        <v>-125</v>
      </c>
      <c r="L12" s="16">
        <f t="shared" si="3"/>
        <v>-225</v>
      </c>
    </row>
    <row r="13" spans="1:12" ht="12.75">
      <c r="A13" s="30">
        <f>printleg(F3,F4,F5)</f>
        <v>0</v>
      </c>
      <c r="B13" s="18">
        <f>payoff($F$3,$F$4,$F$5,$F$6,$J$3,B8)</f>
        <v>0</v>
      </c>
      <c r="C13" s="18">
        <f aca="true" t="shared" si="4" ref="C13:L13">payoff($F$3,$F$4,$F$5,$F$6,$J$3,C8)</f>
        <v>0</v>
      </c>
      <c r="D13" s="18">
        <f t="shared" si="4"/>
        <v>0</v>
      </c>
      <c r="E13" s="18">
        <f t="shared" si="4"/>
        <v>0</v>
      </c>
      <c r="F13" s="18">
        <f t="shared" si="4"/>
        <v>0</v>
      </c>
      <c r="G13" s="18">
        <f t="shared" si="4"/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9">
        <f t="shared" si="4"/>
        <v>0</v>
      </c>
    </row>
    <row r="14" spans="1:12" ht="13.5" thickBot="1">
      <c r="A14" s="29" t="s">
        <v>4</v>
      </c>
      <c r="B14" s="1">
        <f>SUM(B9:B13)</f>
        <v>25.00000000000003</v>
      </c>
      <c r="C14" s="1">
        <f aca="true" t="shared" si="5" ref="C14:L14">SUM(C9:C13)</f>
        <v>25.00000000000003</v>
      </c>
      <c r="D14" s="1">
        <f t="shared" si="5"/>
        <v>25.00000000000003</v>
      </c>
      <c r="E14" s="1">
        <f t="shared" si="5"/>
        <v>25.00000000000003</v>
      </c>
      <c r="F14" s="1">
        <f t="shared" si="5"/>
        <v>-75</v>
      </c>
      <c r="G14" s="1">
        <f t="shared" si="5"/>
        <v>-74.99999999999997</v>
      </c>
      <c r="H14" s="1">
        <f t="shared" si="5"/>
        <v>-75</v>
      </c>
      <c r="I14" s="1">
        <f t="shared" si="5"/>
        <v>25.00000000000003</v>
      </c>
      <c r="J14" s="1">
        <f t="shared" si="5"/>
        <v>25</v>
      </c>
      <c r="K14" s="1">
        <f t="shared" si="5"/>
        <v>25</v>
      </c>
      <c r="L14" s="4">
        <f t="shared" si="5"/>
        <v>25</v>
      </c>
    </row>
    <row r="15" ht="13.5" thickTop="1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 Payoff</dc:title>
  <dc:subject/>
  <dc:creator>http://www.optiontradingtips.com</dc:creator>
  <cp:keywords/>
  <dc:description/>
  <cp:lastModifiedBy>Peter McPhee</cp:lastModifiedBy>
  <dcterms:created xsi:type="dcterms:W3CDTF">2007-06-25T04:50:15Z</dcterms:created>
  <dcterms:modified xsi:type="dcterms:W3CDTF">2007-07-10T12:09:38Z</dcterms:modified>
  <cp:category/>
  <cp:version/>
  <cp:contentType/>
  <cp:contentStatus/>
</cp:coreProperties>
</file>